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resourceinnovation-my.sharepoint.com/personal/igenin_resource-innovations_com/Documents/Desktop/Document Updates/ComEd RCx/ADDED TO SP/NO CHANGES/SP Calculators/"/>
    </mc:Choice>
  </mc:AlternateContent>
  <xr:revisionPtr revIDLastSave="12" documentId="8_{82950726-5A2D-408C-B839-A133B1656ADB}" xr6:coauthVersionLast="47" xr6:coauthVersionMax="47" xr10:uidLastSave="{75F63159-B1BC-4BCF-9DAC-4F0F01B53830}"/>
  <workbookProtection lockStructure="1"/>
  <bookViews>
    <workbookView xWindow="-120" yWindow="-120" windowWidth="29040" windowHeight="15720" xr2:uid="{00000000-000D-0000-FFFF-FFFF00000000}"/>
  </bookViews>
  <sheets>
    <sheet name="Calculator" sheetId="1" r:id="rId1"/>
  </sheets>
  <externalReferences>
    <externalReference r:id="rId2"/>
  </externalReferences>
  <definedNames>
    <definedName name="Assessments_Header" localSheetId="0">#REF!</definedName>
    <definedName name="Assessments_Header">#REF!</definedName>
    <definedName name="Invoices_Header" localSheetId="0">'[1]PY7 Processed'!#REF!</definedName>
    <definedName name="Invoices_Header">'[1]PY7 Processed'!#REF!</definedName>
    <definedName name="JR_PAGE_ANCHOR_0_1" localSheetId="0">#REF!</definedName>
    <definedName name="JR_PAGE_ANCHOR_0_1">#REF!</definedName>
    <definedName name="NamedRange1" localSheetId="0">#REF!</definedName>
    <definedName name="NamedRange1">#REF!</definedName>
    <definedName name="NamedRange2" localSheetId="0">#REF!</definedName>
    <definedName name="NamedRange2">#REF!</definedName>
    <definedName name="RCx__5_Phase" localSheetId="0">#REF!</definedName>
    <definedName name="RCx__5_Pha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O12" i="1" s="1"/>
  <c r="P6" i="1" l="1"/>
  <c r="O6" i="1"/>
  <c r="P5" i="1"/>
  <c r="O5" i="1"/>
  <c r="Q5" i="1" s="1"/>
  <c r="O11" i="1"/>
  <c r="Q6" i="1" l="1"/>
  <c r="Q7" i="1" s="1"/>
  <c r="O13" i="1"/>
  <c r="P11" i="1"/>
  <c r="P13" i="1" s="1"/>
  <c r="K12" i="1" s="1"/>
  <c r="O7" i="1"/>
  <c r="P7" i="1"/>
  <c r="R5" i="1" l="1"/>
  <c r="R6" i="1"/>
  <c r="R7" i="1"/>
  <c r="K6" i="1" s="1"/>
</calcChain>
</file>

<file path=xl/sharedStrings.xml><?xml version="1.0" encoding="utf-8"?>
<sst xmlns="http://schemas.openxmlformats.org/spreadsheetml/2006/main" count="82" uniqueCount="68">
  <si>
    <t>Version:</t>
  </si>
  <si>
    <t>Project Details</t>
  </si>
  <si>
    <t>Input</t>
  </si>
  <si>
    <t>Notes</t>
  </si>
  <si>
    <t>Service Provider Fee Calculation</t>
  </si>
  <si>
    <t>Natural Gas Utility</t>
  </si>
  <si>
    <t>Select natural gas utility</t>
  </si>
  <si>
    <t>Utility</t>
  </si>
  <si>
    <t>Application</t>
  </si>
  <si>
    <t>Investigation</t>
  </si>
  <si>
    <t>Verification</t>
  </si>
  <si>
    <t>Total</t>
  </si>
  <si>
    <t>Sector Type</t>
  </si>
  <si>
    <t>Private</t>
  </si>
  <si>
    <t>Select customer sector type</t>
  </si>
  <si>
    <t>Service Provider Fee</t>
  </si>
  <si>
    <t>Electric</t>
  </si>
  <si>
    <t>Application Target Savings (kWh)</t>
  </si>
  <si>
    <t>Enter proposed electric savings target</t>
  </si>
  <si>
    <t>Natural Gas</t>
  </si>
  <si>
    <t>Application Target Savings (therms)</t>
  </si>
  <si>
    <t>Enter proposed natural gas savings target</t>
  </si>
  <si>
    <t>Investigation Report Savings (kWh)</t>
  </si>
  <si>
    <t>Enter estimated Investigation Report electric savings</t>
  </si>
  <si>
    <t>Investigation Report Savings (therms)</t>
  </si>
  <si>
    <t>Enter estimated Investigation Report natural gas savings</t>
  </si>
  <si>
    <t>Customer Incentive Calculation</t>
  </si>
  <si>
    <t>Verification Report Savings (kWh)</t>
  </si>
  <si>
    <t>Enter estimated Verification Report electric savings</t>
  </si>
  <si>
    <t>Eligible</t>
  </si>
  <si>
    <t>Capped</t>
  </si>
  <si>
    <t>Verification Report Savings (therms)</t>
  </si>
  <si>
    <t>Enter estimated Verification Report natural gas savings</t>
  </si>
  <si>
    <t>Customer Incentive</t>
  </si>
  <si>
    <t>Implementation Cost</t>
  </si>
  <si>
    <t>Enter estimated customer implementation cost</t>
  </si>
  <si>
    <t>SP Fee &amp; Customer Incentive Rate Tier</t>
  </si>
  <si>
    <t>References</t>
  </si>
  <si>
    <t>Service Provider Fee Rates</t>
  </si>
  <si>
    <t>Tier</t>
  </si>
  <si>
    <t>Electric Savings (kWh)</t>
  </si>
  <si>
    <t>Application (kWh)</t>
  </si>
  <si>
    <t>Investigation
(kWh)</t>
  </si>
  <si>
    <t>Investigation Minimum</t>
  </si>
  <si>
    <r>
      <t>Verification
(</t>
    </r>
    <r>
      <rPr>
        <b/>
        <sz val="10"/>
        <color theme="0"/>
        <rFont val="Calibri"/>
        <family val="2"/>
      </rPr>
      <t>≤</t>
    </r>
    <r>
      <rPr>
        <b/>
        <sz val="10"/>
        <color theme="0"/>
        <rFont val="Arial"/>
        <family val="2"/>
      </rPr>
      <t xml:space="preserve"> 250,000 kWh)</t>
    </r>
  </si>
  <si>
    <t>Verification
(&gt; 250,000 kWh)</t>
  </si>
  <si>
    <t>Application
PNSG (Therms)</t>
  </si>
  <si>
    <t>Application
Nicor (Therms)</t>
  </si>
  <si>
    <t>Investigation
PNSG (Therms)</t>
  </si>
  <si>
    <t>Investigation
Nicor (Therms)</t>
  </si>
  <si>
    <t>Verification
PNSG (Therms)</t>
  </si>
  <si>
    <t>Verification
Nicor (Therms)</t>
  </si>
  <si>
    <t>I</t>
  </si>
  <si>
    <r>
      <t xml:space="preserve">X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250,000</t>
    </r>
  </si>
  <si>
    <t>II</t>
  </si>
  <si>
    <t>250,000 &lt; X ≤ 500,000</t>
  </si>
  <si>
    <t>III</t>
  </si>
  <si>
    <t>500,000 &lt; X ≤ 750,000</t>
  </si>
  <si>
    <t>IV</t>
  </si>
  <si>
    <t>X &gt; 750,000</t>
  </si>
  <si>
    <t>Customer Incentive Rates</t>
  </si>
  <si>
    <t>Electric Target (kWh)</t>
  </si>
  <si>
    <t>Minimum Spend</t>
  </si>
  <si>
    <t>Verification
(kWh)</t>
  </si>
  <si>
    <t>Verification
Cap</t>
  </si>
  <si>
    <t>North Shore Gas</t>
  </si>
  <si>
    <t>Verification PNSG (Therms)</t>
  </si>
  <si>
    <t>v2.2 - 20250226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</si>
</sst>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  <numFmt numFmtId="166" formatCode="&quot;$&quot;#,##0.00"/>
    <numFmt numFmtId="167" formatCode="_(&quot;$&quot;* #,##0_);_(&quot;$&quot;* \(#,##0\);_(&quot;$&quot;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E69138"/>
      </patternFill>
    </fill>
    <fill>
      <patternFill patternType="solid">
        <fgColor theme="4"/>
        <bgColor rgb="FF6AA84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5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 wrapText="1"/>
    </xf>
    <xf numFmtId="0" fontId="9" fillId="5" borderId="4" xfId="3" applyFont="1" applyFill="1" applyBorder="1" applyAlignment="1">
      <alignment horizontal="center" vertical="center" wrapText="1"/>
    </xf>
    <xf numFmtId="0" fontId="9" fillId="6" borderId="3" xfId="3" applyFont="1" applyFill="1" applyBorder="1" applyAlignment="1">
      <alignment horizontal="center" vertical="center" wrapText="1"/>
    </xf>
    <xf numFmtId="0" fontId="9" fillId="6" borderId="4" xfId="3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9" fillId="4" borderId="2" xfId="3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/>
    </xf>
    <xf numFmtId="0" fontId="7" fillId="2" borderId="0" xfId="3" applyFont="1" applyFill="1" applyAlignment="1">
      <alignment vertical="center"/>
    </xf>
    <xf numFmtId="164" fontId="6" fillId="3" borderId="1" xfId="1" applyNumberFormat="1" applyFont="1" applyFill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vertical="center"/>
    </xf>
    <xf numFmtId="44" fontId="6" fillId="0" borderId="1" xfId="2" applyFont="1" applyFill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44" fontId="7" fillId="0" borderId="1" xfId="2" applyFont="1" applyFill="1" applyBorder="1" applyAlignment="1">
      <alignment horizontal="left" vertical="center"/>
    </xf>
    <xf numFmtId="44" fontId="6" fillId="0" borderId="1" xfId="2" applyFont="1" applyFill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>
      <alignment horizontal="left" vertical="center"/>
    </xf>
    <xf numFmtId="0" fontId="9" fillId="4" borderId="0" xfId="3" applyFont="1" applyFill="1" applyAlignment="1">
      <alignment vertical="center"/>
    </xf>
    <xf numFmtId="0" fontId="5" fillId="4" borderId="0" xfId="3" applyFont="1" applyFill="1" applyAlignment="1">
      <alignment vertical="center"/>
    </xf>
    <xf numFmtId="0" fontId="4" fillId="4" borderId="0" xfId="3" applyFont="1" applyFill="1" applyAlignment="1">
      <alignment vertical="center"/>
    </xf>
    <xf numFmtId="165" fontId="6" fillId="0" borderId="1" xfId="2" applyNumberFormat="1" applyFont="1" applyFill="1" applyBorder="1" applyAlignment="1">
      <alignment horizontal="left" vertical="center"/>
    </xf>
    <xf numFmtId="165" fontId="6" fillId="2" borderId="0" xfId="2" applyNumberFormat="1" applyFont="1" applyFill="1" applyBorder="1" applyAlignment="1">
      <alignment horizontal="left" vertical="center"/>
    </xf>
    <xf numFmtId="167" fontId="6" fillId="0" borderId="1" xfId="2" applyNumberFormat="1" applyFont="1" applyFill="1" applyBorder="1" applyAlignment="1">
      <alignment horizontal="left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left" vertical="center"/>
    </xf>
    <xf numFmtId="0" fontId="9" fillId="4" borderId="5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166" fontId="7" fillId="0" borderId="5" xfId="3" applyNumberFormat="1" applyFont="1" applyBorder="1" applyAlignment="1">
      <alignment horizontal="center" vertical="center"/>
    </xf>
    <xf numFmtId="166" fontId="7" fillId="0" borderId="6" xfId="3" applyNumberFormat="1" applyFont="1" applyBorder="1" applyAlignment="1">
      <alignment horizontal="center" vertical="center"/>
    </xf>
    <xf numFmtId="165" fontId="6" fillId="7" borderId="1" xfId="2" applyNumberFormat="1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Normal 8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FPS05\Direct%20Projects\ComEd-Nicor\SBES\Invoice%20Review-SLC\TA%20Payment%20Status%20Rpt\TA%20Payment%20Status%20Rpt%201026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7 Invoices"/>
      <sheetName val="PY7 Processed"/>
      <sheetName val="SBES_Frontier_Data_Report.rdl"/>
      <sheetName val="&lt;=Data; Results=&gt;"/>
      <sheetName val="Instructions"/>
      <sheetName val="Program Status"/>
      <sheetName val="21st Century"/>
      <sheetName val="5 Star Solutions"/>
      <sheetName val="5000 Lights, Inc."/>
      <sheetName val="Active Electrical Supply"/>
      <sheetName val="Advance Dynamic"/>
      <sheetName val="AMLECO"/>
      <sheetName val="Associated Elec. Contractors"/>
      <sheetName val="Brook Electrical Distribution"/>
      <sheetName val="Century Electric Supply"/>
      <sheetName val="City Electric Supply"/>
      <sheetName val="Connexion"/>
      <sheetName val="D&amp;S Enterprises"/>
      <sheetName val="Delco"/>
      <sheetName val="Dominion Lighting"/>
      <sheetName val="EE Lighting"/>
      <sheetName val="e2s"/>
      <sheetName val="Eco Lighting Services"/>
      <sheetName val="EE2"/>
      <sheetName val="Efficient Energy Lighting"/>
      <sheetName val="Energy Efficient Solutions"/>
      <sheetName val="Energy Reduction"/>
      <sheetName val="Enerlight"/>
      <sheetName val="Evergreen Supply"/>
      <sheetName val="Everlights"/>
      <sheetName val="Extra Electric"/>
      <sheetName val="Fitzgerald"/>
      <sheetName val="Genesis International"/>
      <sheetName val="Glenbard"/>
      <sheetName val="Global Generation Group"/>
      <sheetName val="GLW Distributors"/>
      <sheetName val="Go Green Light Solutions"/>
      <sheetName val="Graybar"/>
      <sheetName val="Green Sky Consulting"/>
      <sheetName val="Heaney Electric"/>
      <sheetName val="Herren Electrical"/>
      <sheetName val="Hillcrest America"/>
      <sheetName val="Ikon Electric, LLC"/>
      <sheetName val="Impact Energy Group"/>
      <sheetName val="Imperial Lighting"/>
      <sheetName val="Kinnetic"/>
      <sheetName val="LED Phantom"/>
      <sheetName val="LED Rite"/>
      <sheetName val="Light Savers"/>
      <sheetName val="Lightitech"/>
      <sheetName val="Malcolite"/>
      <sheetName val="Maven Lighting Solutions"/>
      <sheetName val="New LED USA"/>
      <sheetName val="New Wave Supply"/>
      <sheetName val="Premium Light"/>
      <sheetName val="Project Green Environmental Sol"/>
      <sheetName val="Reading Electric"/>
      <sheetName val="RVO Tech"/>
      <sheetName val="Steiner Electric"/>
      <sheetName val="Steinhardt Builders"/>
      <sheetName val="Sustainable Lighting Solutions"/>
      <sheetName val="TCL Electrical &amp; Lighting"/>
      <sheetName val="Thayer Lighting"/>
      <sheetName val="THE Energy"/>
      <sheetName val="Twin Supplies"/>
      <sheetName val="Verde Sustainable Solutions"/>
      <sheetName val="Windy City Lighting"/>
      <sheetName val="2018 Data"/>
      <sheetName val="18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new_ComEd-Theme">
  <a:themeElements>
    <a:clrScheme name="new_ComEd color palette">
      <a:dk1>
        <a:srgbClr val="000000"/>
      </a:dk1>
      <a:lt1>
        <a:srgbClr val="FFFFFF"/>
      </a:lt1>
      <a:dk2>
        <a:srgbClr val="170D67"/>
      </a:dk2>
      <a:lt2>
        <a:srgbClr val="FFFFFF"/>
      </a:lt2>
      <a:accent1>
        <a:srgbClr val="170D67"/>
      </a:accent1>
      <a:accent2>
        <a:srgbClr val="6E06C1"/>
      </a:accent2>
      <a:accent3>
        <a:srgbClr val="000000"/>
      </a:accent3>
      <a:accent4>
        <a:srgbClr val="FFFFFF"/>
      </a:accent4>
      <a:accent5>
        <a:srgbClr val="3A5CFF"/>
      </a:accent5>
      <a:accent6>
        <a:srgbClr val="00E4A5"/>
      </a:accent6>
      <a:hlink>
        <a:srgbClr val="00E4A5"/>
      </a:hlink>
      <a:folHlink>
        <a:srgbClr val="00E4A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75"/>
  <sheetViews>
    <sheetView showGridLines="0" tabSelected="1" zoomScale="85" zoomScaleNormal="85" workbookViewId="0">
      <selection activeCell="I32" sqref="I32"/>
    </sheetView>
  </sheetViews>
  <sheetFormatPr defaultColWidth="14.375" defaultRowHeight="21" customHeight="1" x14ac:dyDescent="0.2"/>
  <cols>
    <col min="1" max="1" width="2.625" style="15" customWidth="1"/>
    <col min="2" max="2" width="5.625" style="15" customWidth="1"/>
    <col min="3" max="3" width="21.625" style="15" customWidth="1"/>
    <col min="4" max="14" width="15.625" style="15" customWidth="1"/>
    <col min="15" max="19" width="14.625" style="15" customWidth="1"/>
    <col min="20" max="16384" width="14.375" style="15"/>
  </cols>
  <sheetData>
    <row r="1" spans="1:19" ht="21" customHeight="1" x14ac:dyDescent="0.2">
      <c r="A1" s="32" t="s">
        <v>0</v>
      </c>
      <c r="B1" s="32"/>
      <c r="C1" s="4" t="s">
        <v>67</v>
      </c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21" customHeight="1" x14ac:dyDescent="0.2">
      <c r="A2" s="13"/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" customHeight="1" x14ac:dyDescent="0.2">
      <c r="A3" s="13"/>
      <c r="B3" s="34" t="s">
        <v>1</v>
      </c>
      <c r="C3" s="35"/>
      <c r="D3" s="35"/>
      <c r="E3" s="17" t="s">
        <v>2</v>
      </c>
      <c r="F3" s="35" t="s">
        <v>3</v>
      </c>
      <c r="G3" s="35"/>
      <c r="H3" s="35"/>
      <c r="I3" s="37"/>
      <c r="N3" s="18" t="s">
        <v>4</v>
      </c>
      <c r="R3" s="1"/>
    </row>
    <row r="4" spans="1:19" ht="21" customHeight="1" x14ac:dyDescent="0.2">
      <c r="A4" s="13"/>
      <c r="B4" s="36" t="s">
        <v>5</v>
      </c>
      <c r="C4" s="36"/>
      <c r="D4" s="36"/>
      <c r="E4" s="19" t="s">
        <v>65</v>
      </c>
      <c r="F4" s="38" t="s">
        <v>6</v>
      </c>
      <c r="G4" s="38"/>
      <c r="H4" s="38"/>
      <c r="I4" s="38"/>
      <c r="N4" s="16" t="s">
        <v>7</v>
      </c>
      <c r="O4" s="5" t="s">
        <v>8</v>
      </c>
      <c r="P4" s="5" t="s">
        <v>9</v>
      </c>
      <c r="Q4" s="5" t="s">
        <v>10</v>
      </c>
      <c r="R4" s="6" t="s">
        <v>11</v>
      </c>
    </row>
    <row r="5" spans="1:19" ht="21" customHeight="1" x14ac:dyDescent="0.2">
      <c r="A5" s="13"/>
      <c r="B5" s="36" t="s">
        <v>12</v>
      </c>
      <c r="C5" s="36"/>
      <c r="D5" s="36"/>
      <c r="E5" s="19" t="s">
        <v>13</v>
      </c>
      <c r="F5" s="38" t="s">
        <v>14</v>
      </c>
      <c r="G5" s="38"/>
      <c r="H5" s="38"/>
      <c r="I5" s="38"/>
      <c r="K5" s="40" t="s">
        <v>15</v>
      </c>
      <c r="L5" s="41"/>
      <c r="N5" s="20" t="s">
        <v>16</v>
      </c>
      <c r="O5" s="21">
        <f>$E$6*VLOOKUP($E$14,$B$24:$N$27,3,)</f>
        <v>0</v>
      </c>
      <c r="P5" s="21">
        <f>MIN($E$6*VLOOKUP($E$14,$B$24:$N$27,4,),$E$8*VLOOKUP($E$14,$B$24:$N$27,4,))</f>
        <v>0</v>
      </c>
      <c r="Q5" s="21">
        <f>MAX(IF(250000&gt;=$E$10,$E$10*VLOOKUP($E$14,$B$24:$N$27,6,),250000*VLOOKUP($E$14,$B$24:$N$27,6,))+MAX(($E$10-250000)*VLOOKUP($E$14,$B$24:$N$27,7,),0)-$O5-MAX($P5,$F$24),0)</f>
        <v>0</v>
      </c>
      <c r="R5" s="21">
        <f>SUM(O5:Q5)</f>
        <v>0</v>
      </c>
    </row>
    <row r="6" spans="1:19" ht="21" customHeight="1" x14ac:dyDescent="0.2">
      <c r="A6" s="13"/>
      <c r="B6" s="36" t="s">
        <v>17</v>
      </c>
      <c r="C6" s="36"/>
      <c r="D6" s="36"/>
      <c r="E6" s="19">
        <v>0</v>
      </c>
      <c r="F6" s="38" t="s">
        <v>18</v>
      </c>
      <c r="G6" s="38"/>
      <c r="H6" s="38"/>
      <c r="I6" s="38"/>
      <c r="K6" s="42">
        <f>R7</f>
        <v>0</v>
      </c>
      <c r="L6" s="43"/>
      <c r="N6" s="20" t="s">
        <v>19</v>
      </c>
      <c r="O6" s="21">
        <f>$E$7*IF(OR($E$4="Peoples Gas",$E$4="North Shore Gas"),VLOOKUP($E$14,$B$24:$N$27,8,),IF($E$4="Nicor Gas",VLOOKUP($E$14,$B$24:$N$27,9,),0))</f>
        <v>0</v>
      </c>
      <c r="P6" s="21">
        <f>MIN($E$7*IF(OR($E$4="Peoples Gas",$E$4="North Shore Gas"),VLOOKUP($E$14,$B$24:$N$27,10,),IF($E$4="Nicor Gas",VLOOKUP($E$14,$B$24:$N$27,11,),0)),$E$9*IF(OR($E$4="Peoples Gas",$E$4="North Shore Gas"),VLOOKUP($E$14,$B$24:$N$27,10,),VLOOKUP($E$14,$B$24:$N$27,11,)))</f>
        <v>0</v>
      </c>
      <c r="Q6" s="21">
        <f>MAX($E$11*IF(OR($E$4="Peoples Gas",$E$4="North Shore Gas",),VLOOKUP($E$14,$B$24:$N$27,12,),IF($E$4="Nicor Gas",VLOOKUP($E$14,$B$24:$N$27,13,),0))-SUM(O6:P6),0)</f>
        <v>0</v>
      </c>
      <c r="R6" s="21">
        <f>SUM(O6:Q6)</f>
        <v>0</v>
      </c>
    </row>
    <row r="7" spans="1:19" s="1" customFormat="1" ht="21" customHeight="1" x14ac:dyDescent="0.2">
      <c r="B7" s="36" t="s">
        <v>20</v>
      </c>
      <c r="C7" s="36"/>
      <c r="D7" s="36"/>
      <c r="E7" s="19">
        <v>0</v>
      </c>
      <c r="F7" s="38" t="s">
        <v>21</v>
      </c>
      <c r="G7" s="38"/>
      <c r="H7" s="38"/>
      <c r="I7" s="38"/>
      <c r="K7" s="15"/>
      <c r="N7" s="22" t="s">
        <v>11</v>
      </c>
      <c r="O7" s="23">
        <f>SUM(O5:O6)</f>
        <v>0</v>
      </c>
      <c r="P7" s="23">
        <f>IF($E$8="",0,MAX(SUM(P5:P6),VLOOKUP($E14,$B$24:$N$27,5,)))</f>
        <v>0</v>
      </c>
      <c r="Q7" s="23">
        <f>MAX(SUM(Q5:Q6),0)</f>
        <v>0</v>
      </c>
      <c r="R7" s="23">
        <f>SUM(O7:Q7)</f>
        <v>0</v>
      </c>
    </row>
    <row r="8" spans="1:19" ht="21" customHeight="1" x14ac:dyDescent="0.2">
      <c r="B8" s="36" t="s">
        <v>22</v>
      </c>
      <c r="C8" s="36"/>
      <c r="D8" s="36"/>
      <c r="E8" s="19">
        <v>0</v>
      </c>
      <c r="F8" s="38" t="s">
        <v>23</v>
      </c>
      <c r="G8" s="38"/>
      <c r="H8" s="38"/>
      <c r="I8" s="38"/>
      <c r="K8" s="1"/>
      <c r="Q8" s="1"/>
      <c r="R8" s="1"/>
    </row>
    <row r="9" spans="1:19" ht="21" customHeight="1" x14ac:dyDescent="0.2">
      <c r="B9" s="36" t="s">
        <v>24</v>
      </c>
      <c r="C9" s="36"/>
      <c r="D9" s="36"/>
      <c r="E9" s="19">
        <v>0</v>
      </c>
      <c r="F9" s="38" t="s">
        <v>25</v>
      </c>
      <c r="G9" s="38"/>
      <c r="H9" s="38"/>
      <c r="I9" s="38"/>
      <c r="N9" s="18" t="s">
        <v>26</v>
      </c>
      <c r="R9" s="1"/>
    </row>
    <row r="10" spans="1:19" ht="21" customHeight="1" x14ac:dyDescent="0.2">
      <c r="A10" s="14"/>
      <c r="B10" s="36" t="s">
        <v>27</v>
      </c>
      <c r="C10" s="36"/>
      <c r="D10" s="36"/>
      <c r="E10" s="19">
        <v>0</v>
      </c>
      <c r="F10" s="38" t="s">
        <v>28</v>
      </c>
      <c r="G10" s="38"/>
      <c r="H10" s="38"/>
      <c r="I10" s="38"/>
      <c r="N10" s="16" t="s">
        <v>7</v>
      </c>
      <c r="O10" s="7" t="s">
        <v>29</v>
      </c>
      <c r="P10" s="8" t="s">
        <v>30</v>
      </c>
    </row>
    <row r="11" spans="1:19" ht="21" customHeight="1" x14ac:dyDescent="0.2">
      <c r="A11" s="14"/>
      <c r="B11" s="36" t="s">
        <v>31</v>
      </c>
      <c r="C11" s="36"/>
      <c r="D11" s="36"/>
      <c r="E11" s="19">
        <v>0</v>
      </c>
      <c r="F11" s="38" t="s">
        <v>32</v>
      </c>
      <c r="G11" s="38"/>
      <c r="H11" s="38"/>
      <c r="I11" s="38"/>
      <c r="K11" s="40" t="s">
        <v>33</v>
      </c>
      <c r="L11" s="41"/>
      <c r="N11" s="20" t="s">
        <v>16</v>
      </c>
      <c r="O11" s="21">
        <f>$E$10*VLOOKUP($E$14,$B$31:$G$34,4,)</f>
        <v>0</v>
      </c>
      <c r="P11" s="33">
        <f>MIN(SUM(O11:O12),$E$12)</f>
        <v>0</v>
      </c>
    </row>
    <row r="12" spans="1:19" s="1" customFormat="1" ht="21" customHeight="1" x14ac:dyDescent="0.2">
      <c r="A12" s="2"/>
      <c r="B12" s="36" t="s">
        <v>34</v>
      </c>
      <c r="C12" s="36"/>
      <c r="D12" s="36"/>
      <c r="E12" s="24">
        <v>0</v>
      </c>
      <c r="F12" s="38" t="s">
        <v>35</v>
      </c>
      <c r="G12" s="38"/>
      <c r="H12" s="38"/>
      <c r="I12" s="38"/>
      <c r="K12" s="42">
        <f>P13</f>
        <v>0</v>
      </c>
      <c r="L12" s="43"/>
      <c r="N12" s="20" t="s">
        <v>19</v>
      </c>
      <c r="O12" s="21">
        <f>$E$11*IF(OR($E$4="Peoples Gas",$E$4="North Shore Gas"),VLOOKUP($E$14,$B$31:$G$34,5,),IF($E$4="Nicor Gas",0))</f>
        <v>0</v>
      </c>
      <c r="P12" s="33"/>
    </row>
    <row r="13" spans="1:19" ht="21" customHeight="1" x14ac:dyDescent="0.2">
      <c r="A13" s="14"/>
      <c r="N13" s="22" t="s">
        <v>11</v>
      </c>
      <c r="O13" s="23">
        <f>SUM(O11:O12)</f>
        <v>0</v>
      </c>
      <c r="P13" s="23">
        <f>SUM(P11:P12)</f>
        <v>0</v>
      </c>
    </row>
    <row r="14" spans="1:19" ht="21" customHeight="1" x14ac:dyDescent="0.2">
      <c r="A14" s="14"/>
      <c r="B14" s="39" t="s">
        <v>36</v>
      </c>
      <c r="C14" s="39"/>
      <c r="D14" s="39"/>
      <c r="E14" s="25" t="str">
        <f>IF($E$6&lt;=250000,"I",IF($E$6&lt;=500000,"II",IF($E$6&lt;=750000,"III","IV")))</f>
        <v>I</v>
      </c>
      <c r="I14" s="14"/>
      <c r="J14" s="14"/>
      <c r="K14" s="14"/>
      <c r="L14" s="14"/>
      <c r="P14" s="14"/>
      <c r="S14" s="14"/>
    </row>
    <row r="15" spans="1:19" ht="11.25" customHeight="1" x14ac:dyDescent="0.2">
      <c r="A15" s="14"/>
      <c r="B15" s="14"/>
      <c r="C15" s="14"/>
      <c r="D15" s="14"/>
      <c r="E15" s="14"/>
      <c r="I15" s="14"/>
      <c r="J15" s="14"/>
      <c r="K15" s="14"/>
      <c r="L15" s="14"/>
      <c r="P15" s="14"/>
      <c r="Q15" s="14"/>
      <c r="R15" s="14"/>
      <c r="S15" s="14"/>
    </row>
    <row r="16" spans="1:19" ht="11.25" customHeight="1" x14ac:dyDescent="0.2">
      <c r="A16" s="14"/>
      <c r="B16" s="14"/>
      <c r="C16" s="14"/>
      <c r="D16" s="14"/>
      <c r="E16" s="14"/>
      <c r="I16" s="14"/>
      <c r="J16" s="14"/>
      <c r="K16" s="14"/>
      <c r="L16" s="14"/>
      <c r="P16" s="14"/>
      <c r="Q16" s="14"/>
      <c r="R16" s="14"/>
      <c r="S16" s="14"/>
    </row>
    <row r="17" spans="1:19" ht="11.25" customHeight="1" x14ac:dyDescent="0.2">
      <c r="A17" s="14"/>
      <c r="B17" s="14"/>
      <c r="C17" s="14"/>
      <c r="D17" s="14"/>
      <c r="E17" s="14"/>
      <c r="I17" s="14"/>
      <c r="J17" s="14"/>
      <c r="K17" s="14"/>
      <c r="L17" s="14"/>
      <c r="P17" s="14"/>
      <c r="Q17" s="14"/>
      <c r="R17" s="14"/>
      <c r="S17" s="14"/>
    </row>
    <row r="18" spans="1:19" ht="11.25" customHeight="1" x14ac:dyDescent="0.2">
      <c r="A18" s="14"/>
      <c r="B18" s="14"/>
      <c r="C18" s="14"/>
      <c r="D18" s="14"/>
      <c r="E18" s="14"/>
      <c r="I18" s="14"/>
      <c r="J18" s="14"/>
      <c r="K18" s="14"/>
      <c r="L18" s="14"/>
      <c r="P18" s="14"/>
      <c r="Q18" s="14"/>
      <c r="R18" s="14"/>
      <c r="S18" s="14"/>
    </row>
    <row r="19" spans="1:19" ht="11.25" customHeight="1" x14ac:dyDescent="0.2">
      <c r="A19" s="14"/>
      <c r="B19" s="14"/>
      <c r="C19" s="14"/>
      <c r="D19" s="14"/>
      <c r="E19" s="14"/>
      <c r="I19" s="14"/>
      <c r="J19" s="14"/>
      <c r="K19" s="14"/>
      <c r="L19" s="14"/>
      <c r="P19" s="14"/>
      <c r="Q19" s="14"/>
      <c r="R19" s="14"/>
      <c r="S19" s="14"/>
    </row>
    <row r="20" spans="1:19" s="27" customFormat="1" ht="21" customHeight="1" x14ac:dyDescent="0.2">
      <c r="A20" s="26" t="s">
        <v>37</v>
      </c>
      <c r="G20" s="28"/>
      <c r="H20" s="28"/>
      <c r="I20" s="28"/>
      <c r="J20" s="28"/>
      <c r="K20" s="28"/>
      <c r="L20" s="28"/>
      <c r="M20" s="28"/>
      <c r="N20" s="28"/>
      <c r="P20" s="28"/>
      <c r="Q20" s="28"/>
      <c r="R20" s="28"/>
      <c r="S20" s="28"/>
    </row>
    <row r="21" spans="1:19" ht="21" customHeight="1" x14ac:dyDescent="0.2">
      <c r="A21" s="14"/>
      <c r="G21" s="14"/>
      <c r="H21" s="14"/>
      <c r="I21" s="14"/>
      <c r="J21" s="14"/>
      <c r="K21" s="14"/>
      <c r="L21" s="14"/>
      <c r="M21" s="14"/>
      <c r="N21" s="14"/>
    </row>
    <row r="22" spans="1:19" ht="21" customHeight="1" x14ac:dyDescent="0.2">
      <c r="A22" s="14"/>
      <c r="B22" s="18" t="s">
        <v>38</v>
      </c>
      <c r="G22" s="14"/>
      <c r="H22" s="14"/>
      <c r="I22" s="14"/>
      <c r="J22" s="14"/>
      <c r="K22" s="14"/>
      <c r="L22" s="14"/>
      <c r="M22" s="14"/>
      <c r="N22" s="14"/>
    </row>
    <row r="23" spans="1:19" ht="30" customHeight="1" x14ac:dyDescent="0.2">
      <c r="A23" s="14"/>
      <c r="B23" s="10" t="s">
        <v>39</v>
      </c>
      <c r="C23" s="11" t="s">
        <v>40</v>
      </c>
      <c r="D23" s="11" t="s">
        <v>41</v>
      </c>
      <c r="E23" s="11" t="s">
        <v>42</v>
      </c>
      <c r="F23" s="11" t="s">
        <v>43</v>
      </c>
      <c r="G23" s="11" t="s">
        <v>44</v>
      </c>
      <c r="H23" s="11" t="s">
        <v>45</v>
      </c>
      <c r="I23" s="11" t="s">
        <v>46</v>
      </c>
      <c r="J23" s="11" t="s">
        <v>47</v>
      </c>
      <c r="K23" s="11" t="s">
        <v>48</v>
      </c>
      <c r="L23" s="11" t="s">
        <v>49</v>
      </c>
      <c r="M23" s="11" t="s">
        <v>50</v>
      </c>
      <c r="N23" s="12" t="s">
        <v>51</v>
      </c>
    </row>
    <row r="24" spans="1:19" ht="21" customHeight="1" x14ac:dyDescent="0.2">
      <c r="A24" s="14"/>
      <c r="B24" s="9" t="s">
        <v>52</v>
      </c>
      <c r="C24" s="25" t="s">
        <v>53</v>
      </c>
      <c r="D24" s="29">
        <v>0.01</v>
      </c>
      <c r="E24" s="29">
        <v>0.06</v>
      </c>
      <c r="F24" s="21">
        <v>0</v>
      </c>
      <c r="G24" s="29">
        <v>0.18</v>
      </c>
      <c r="H24" s="29">
        <v>0.18</v>
      </c>
      <c r="I24" s="29">
        <v>0</v>
      </c>
      <c r="J24" s="29">
        <v>0</v>
      </c>
      <c r="K24" s="29">
        <v>0</v>
      </c>
      <c r="L24" s="29">
        <v>0</v>
      </c>
      <c r="M24" s="44">
        <v>0.41</v>
      </c>
      <c r="N24" s="44">
        <v>0.35</v>
      </c>
    </row>
    <row r="25" spans="1:19" ht="21" customHeight="1" x14ac:dyDescent="0.2">
      <c r="A25" s="14"/>
      <c r="B25" s="9" t="s">
        <v>54</v>
      </c>
      <c r="C25" s="25" t="s">
        <v>55</v>
      </c>
      <c r="D25" s="29">
        <v>0.01</v>
      </c>
      <c r="E25" s="29">
        <v>0.06</v>
      </c>
      <c r="F25" s="21">
        <v>0</v>
      </c>
      <c r="G25" s="29">
        <v>0.18</v>
      </c>
      <c r="H25" s="29">
        <v>0.18</v>
      </c>
      <c r="I25" s="29">
        <v>0</v>
      </c>
      <c r="J25" s="29">
        <v>0</v>
      </c>
      <c r="K25" s="29">
        <v>0</v>
      </c>
      <c r="L25" s="29">
        <v>0</v>
      </c>
      <c r="M25" s="44">
        <v>0.41</v>
      </c>
      <c r="N25" s="44">
        <v>0.35</v>
      </c>
    </row>
    <row r="26" spans="1:19" ht="21" customHeight="1" x14ac:dyDescent="0.2">
      <c r="A26" s="14"/>
      <c r="B26" s="9" t="s">
        <v>56</v>
      </c>
      <c r="C26" s="25" t="s">
        <v>57</v>
      </c>
      <c r="D26" s="29">
        <v>0.01</v>
      </c>
      <c r="E26" s="29">
        <v>0.06</v>
      </c>
      <c r="F26" s="21">
        <v>0</v>
      </c>
      <c r="G26" s="29">
        <v>0.18</v>
      </c>
      <c r="H26" s="29">
        <v>0.18</v>
      </c>
      <c r="I26" s="29">
        <v>0</v>
      </c>
      <c r="J26" s="29">
        <v>0</v>
      </c>
      <c r="K26" s="29">
        <v>0</v>
      </c>
      <c r="L26" s="29">
        <v>0</v>
      </c>
      <c r="M26" s="44">
        <v>0.41</v>
      </c>
      <c r="N26" s="44">
        <v>0.35</v>
      </c>
    </row>
    <row r="27" spans="1:19" ht="21" customHeight="1" x14ac:dyDescent="0.2">
      <c r="A27" s="14"/>
      <c r="B27" s="9" t="s">
        <v>58</v>
      </c>
      <c r="C27" s="25" t="s">
        <v>59</v>
      </c>
      <c r="D27" s="29">
        <v>0.01</v>
      </c>
      <c r="E27" s="29">
        <v>0.06</v>
      </c>
      <c r="F27" s="21">
        <v>0</v>
      </c>
      <c r="G27" s="29">
        <v>0.18</v>
      </c>
      <c r="H27" s="29">
        <v>0.18</v>
      </c>
      <c r="I27" s="29">
        <v>0</v>
      </c>
      <c r="J27" s="29">
        <v>0</v>
      </c>
      <c r="K27" s="29">
        <v>0</v>
      </c>
      <c r="L27" s="29">
        <v>0</v>
      </c>
      <c r="M27" s="44">
        <v>0.41</v>
      </c>
      <c r="N27" s="44">
        <v>0.35</v>
      </c>
    </row>
    <row r="28" spans="1:19" ht="21" customHeight="1" x14ac:dyDescent="0.2">
      <c r="A28" s="14"/>
      <c r="B28" s="3"/>
      <c r="C28" s="3"/>
      <c r="D28" s="3"/>
      <c r="E28" s="3"/>
      <c r="F28" s="3"/>
      <c r="G28" s="3"/>
      <c r="H28" s="3"/>
      <c r="I28" s="3"/>
      <c r="J28" s="3"/>
      <c r="K28" s="30"/>
      <c r="L28" s="30"/>
      <c r="M28" s="30"/>
      <c r="N28" s="30"/>
    </row>
    <row r="29" spans="1:19" ht="21" customHeight="1" x14ac:dyDescent="0.2">
      <c r="A29" s="14"/>
      <c r="B29" s="18" t="s">
        <v>60</v>
      </c>
      <c r="G29" s="14"/>
      <c r="H29" s="14"/>
      <c r="I29" s="14"/>
      <c r="J29" s="14"/>
      <c r="K29" s="14"/>
      <c r="L29" s="14"/>
      <c r="M29" s="14"/>
      <c r="N29" s="14"/>
    </row>
    <row r="30" spans="1:19" ht="27.75" customHeight="1" x14ac:dyDescent="0.2">
      <c r="A30" s="14"/>
      <c r="B30" s="10" t="s">
        <v>39</v>
      </c>
      <c r="C30" s="11" t="s">
        <v>61</v>
      </c>
      <c r="D30" s="11" t="s">
        <v>62</v>
      </c>
      <c r="E30" s="11" t="s">
        <v>63</v>
      </c>
      <c r="F30" s="11" t="s">
        <v>66</v>
      </c>
      <c r="G30" s="12" t="s">
        <v>64</v>
      </c>
    </row>
    <row r="31" spans="1:19" ht="21" customHeight="1" x14ac:dyDescent="0.2">
      <c r="A31" s="14"/>
      <c r="B31" s="9" t="s">
        <v>52</v>
      </c>
      <c r="C31" s="25" t="s">
        <v>53</v>
      </c>
      <c r="D31" s="31">
        <v>1000</v>
      </c>
      <c r="E31" s="21">
        <v>0.04</v>
      </c>
      <c r="F31" s="44">
        <v>0.17</v>
      </c>
      <c r="G31" s="31">
        <v>0</v>
      </c>
    </row>
    <row r="32" spans="1:19" ht="21" customHeight="1" x14ac:dyDescent="0.2">
      <c r="A32" s="14"/>
      <c r="B32" s="9" t="s">
        <v>54</v>
      </c>
      <c r="C32" s="25" t="s">
        <v>55</v>
      </c>
      <c r="D32" s="31">
        <v>5000</v>
      </c>
      <c r="E32" s="21">
        <v>0.04</v>
      </c>
      <c r="F32" s="44">
        <v>0.17</v>
      </c>
      <c r="G32" s="31">
        <v>0</v>
      </c>
    </row>
    <row r="33" spans="1:19" ht="21" customHeight="1" x14ac:dyDescent="0.2">
      <c r="A33" s="14"/>
      <c r="B33" s="9" t="s">
        <v>56</v>
      </c>
      <c r="C33" s="25" t="s">
        <v>57</v>
      </c>
      <c r="D33" s="31">
        <v>10000</v>
      </c>
      <c r="E33" s="21">
        <v>0.04</v>
      </c>
      <c r="F33" s="44">
        <v>0.17</v>
      </c>
      <c r="G33" s="31">
        <v>0</v>
      </c>
    </row>
    <row r="34" spans="1:19" ht="21" customHeight="1" x14ac:dyDescent="0.2">
      <c r="A34" s="14"/>
      <c r="B34" s="9" t="s">
        <v>58</v>
      </c>
      <c r="C34" s="25" t="s">
        <v>59</v>
      </c>
      <c r="D34" s="31">
        <v>15000</v>
      </c>
      <c r="E34" s="21">
        <v>0.04</v>
      </c>
      <c r="F34" s="44">
        <v>0.17</v>
      </c>
      <c r="G34" s="31">
        <v>0</v>
      </c>
    </row>
    <row r="35" spans="1:19" ht="21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9" ht="21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9" ht="21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9" ht="21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21" customHeight="1" x14ac:dyDescent="0.2">
      <c r="A39" s="14"/>
      <c r="B39" s="14"/>
      <c r="C39" s="14"/>
      <c r="D39" s="14"/>
      <c r="E39" s="14"/>
      <c r="F39" s="14"/>
      <c r="O39" s="14"/>
      <c r="P39" s="14"/>
      <c r="Q39" s="14"/>
      <c r="R39" s="14"/>
      <c r="S39" s="14"/>
    </row>
    <row r="40" spans="1:19" ht="21" customHeight="1" x14ac:dyDescent="0.2">
      <c r="A40" s="14"/>
      <c r="B40" s="14"/>
      <c r="C40" s="14"/>
      <c r="D40" s="14"/>
      <c r="E40" s="14"/>
      <c r="F40" s="14"/>
      <c r="O40" s="14"/>
      <c r="P40" s="14"/>
      <c r="Q40" s="14"/>
      <c r="R40" s="14"/>
      <c r="S40" s="14"/>
    </row>
    <row r="41" spans="1:19" ht="21" customHeight="1" x14ac:dyDescent="0.2">
      <c r="A41" s="14"/>
      <c r="B41" s="14"/>
      <c r="C41" s="14"/>
      <c r="D41" s="14"/>
      <c r="E41" s="14"/>
      <c r="F41" s="14"/>
      <c r="O41" s="14"/>
      <c r="P41" s="14"/>
      <c r="Q41" s="14"/>
      <c r="R41" s="14"/>
      <c r="S41" s="14"/>
    </row>
    <row r="42" spans="1:19" ht="21" customHeight="1" x14ac:dyDescent="0.2">
      <c r="A42" s="14"/>
      <c r="B42" s="14"/>
      <c r="C42" s="14"/>
      <c r="D42" s="14"/>
      <c r="E42" s="14"/>
      <c r="F42" s="14"/>
      <c r="O42" s="14"/>
      <c r="P42" s="14"/>
      <c r="Q42" s="14"/>
      <c r="R42" s="14"/>
      <c r="S42" s="14"/>
    </row>
    <row r="43" spans="1:19" ht="21" customHeight="1" x14ac:dyDescent="0.2">
      <c r="A43" s="14"/>
      <c r="B43" s="14"/>
      <c r="C43" s="14"/>
      <c r="D43" s="14"/>
      <c r="E43" s="14"/>
      <c r="F43" s="14"/>
      <c r="O43" s="14"/>
      <c r="P43" s="14"/>
      <c r="Q43" s="14"/>
      <c r="R43" s="14"/>
      <c r="S43" s="14"/>
    </row>
    <row r="44" spans="1:19" ht="21" customHeight="1" x14ac:dyDescent="0.2">
      <c r="A44" s="14"/>
      <c r="B44" s="14"/>
      <c r="C44" s="14"/>
      <c r="D44" s="14"/>
      <c r="E44" s="14"/>
      <c r="F44" s="14"/>
      <c r="O44" s="14"/>
      <c r="P44" s="14"/>
      <c r="Q44" s="14"/>
      <c r="R44" s="14"/>
      <c r="S44" s="14"/>
    </row>
    <row r="45" spans="1:19" ht="21" customHeight="1" x14ac:dyDescent="0.2">
      <c r="A45" s="14"/>
      <c r="B45" s="14"/>
      <c r="C45" s="14"/>
      <c r="D45" s="14"/>
      <c r="E45" s="14"/>
      <c r="F45" s="14"/>
      <c r="O45" s="14"/>
      <c r="P45" s="14"/>
      <c r="Q45" s="14"/>
      <c r="R45" s="14"/>
      <c r="S45" s="14"/>
    </row>
    <row r="46" spans="1:19" ht="21" customHeight="1" x14ac:dyDescent="0.2">
      <c r="A46" s="14"/>
      <c r="B46" s="14"/>
      <c r="C46" s="14"/>
      <c r="D46" s="14"/>
      <c r="E46" s="14"/>
      <c r="F46" s="14"/>
      <c r="O46" s="14"/>
      <c r="P46" s="14"/>
      <c r="Q46" s="14"/>
      <c r="R46" s="14"/>
      <c r="S46" s="14"/>
    </row>
    <row r="47" spans="1:19" ht="21" customHeight="1" x14ac:dyDescent="0.2">
      <c r="A47" s="14"/>
      <c r="B47" s="14"/>
      <c r="C47" s="14"/>
      <c r="D47" s="14"/>
      <c r="E47" s="14"/>
      <c r="F47" s="14"/>
      <c r="O47" s="14"/>
      <c r="P47" s="14"/>
      <c r="Q47" s="14"/>
      <c r="R47" s="14"/>
      <c r="S47" s="14"/>
    </row>
    <row r="48" spans="1:19" ht="21" customHeight="1" x14ac:dyDescent="0.2">
      <c r="A48" s="14"/>
      <c r="B48" s="14"/>
      <c r="C48" s="14"/>
      <c r="D48" s="14"/>
      <c r="E48" s="14"/>
      <c r="F48" s="14"/>
      <c r="O48" s="14"/>
      <c r="P48" s="14"/>
      <c r="Q48" s="14"/>
      <c r="R48" s="14"/>
      <c r="S48" s="14"/>
    </row>
    <row r="49" spans="1:19" ht="21" customHeight="1" x14ac:dyDescent="0.2">
      <c r="A49" s="14"/>
      <c r="B49" s="14"/>
      <c r="C49" s="14"/>
      <c r="D49" s="14"/>
      <c r="E49" s="14"/>
      <c r="F49" s="14"/>
      <c r="O49" s="14"/>
      <c r="P49" s="14"/>
      <c r="Q49" s="14"/>
      <c r="R49" s="14"/>
      <c r="S49" s="14"/>
    </row>
    <row r="50" spans="1:19" ht="21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21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2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21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2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2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1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2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2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ht="21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ht="21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ht="21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ht="21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ht="21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ht="21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21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21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21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21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21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21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ht="21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ht="21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ht="21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ht="21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ht="21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ht="21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ht="21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ht="21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ht="21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21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 ht="21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ht="21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 ht="21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ht="21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ht="21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ht="21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ht="21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 ht="21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ht="21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ht="21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ht="21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ht="21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ht="21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ht="21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ht="21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 ht="21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ht="21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ht="21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ht="21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ht="21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ht="21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 ht="21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ht="21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:19" ht="21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ht="21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:19" ht="21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:19" ht="21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ht="21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:19" ht="21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ht="21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 ht="21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ht="21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:19" ht="21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ht="21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 ht="21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ht="21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 ht="21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 ht="21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:19" ht="21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ht="21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:19" ht="21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ht="21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ht="21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:19" ht="21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:19" ht="21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ht="21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:19" ht="21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ht="21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19" ht="21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ht="21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19" ht="21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19" ht="21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19" ht="21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ht="21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ht="21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ht="21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:19" ht="21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ht="21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:19" ht="21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ht="21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:19" ht="21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ht="21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19" ht="21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ht="21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:19" ht="21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ht="21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 ht="21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ht="21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 ht="21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ht="21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 ht="21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ht="21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spans="1:19" ht="21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ht="21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1:19" ht="21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ht="21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1:19" ht="21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spans="1:19" ht="21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ht="21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1:19" ht="21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ht="21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1:19" ht="21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ht="21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1:19" ht="21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1:19" ht="21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spans="1:19" ht="21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1:19" ht="21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spans="1:19" ht="21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1:19" ht="21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1:19" ht="21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spans="1:19" ht="21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1:19" ht="21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ht="21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ht="21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spans="1:19" ht="21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spans="1:19" ht="21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1:19" ht="21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spans="1:19" ht="21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1:19" ht="21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ht="21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1:19" ht="21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ht="21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 ht="21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ht="21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ht="21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 ht="21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ht="21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ht="21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ht="21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ht="21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ht="21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ht="21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ht="21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ht="21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ht="21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ht="21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ht="21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ht="21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ht="21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1:19" ht="21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ht="21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ht="21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ht="21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ht="21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ht="21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ht="21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ht="21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ht="21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1:19" ht="21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ht="21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ht="21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ht="21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ht="21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ht="21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ht="21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ht="21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ht="21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1:19" ht="21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ht="21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ht="21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1:19" ht="21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ht="21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1:19" ht="21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ht="21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</row>
    <row r="225" spans="1:19" ht="21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ht="21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ht="21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1:19" ht="21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ht="21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</row>
    <row r="230" spans="1:19" ht="21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ht="21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ht="21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</row>
    <row r="233" spans="1:19" ht="21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ht="21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1:19" ht="21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ht="21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ht="21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ht="21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ht="21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ht="21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ht="21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ht="21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ht="21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ht="21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1:19" ht="21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ht="21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ht="21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ht="21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ht="21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ht="21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ht="21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ht="21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1:19" ht="21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ht="21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ht="21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ht="21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ht="21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ht="21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ht="21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ht="21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1:19" ht="21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ht="21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1:19" ht="21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ht="21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ht="21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ht="21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ht="21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ht="21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ht="21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ht="21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ht="21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</row>
    <row r="272" spans="1:19" ht="21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ht="21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ht="21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ht="21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ht="21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ht="21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ht="21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ht="21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ht="21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</row>
    <row r="281" spans="1:19" ht="21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ht="21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ht="21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ht="21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ht="21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ht="21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ht="21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ht="21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ht="21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1:19" ht="21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1:19" ht="21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ht="21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1:19" ht="21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ht="21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ht="21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ht="21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ht="21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ht="21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1:19" ht="21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ht="21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1:19" ht="21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ht="21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ht="21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ht="21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ht="21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ht="21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ht="21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1:19" ht="21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ht="21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21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ht="21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ht="21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1:19" ht="21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ht="21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ht="21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1:19" ht="21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</row>
    <row r="317" spans="1:19" ht="21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ht="21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ht="21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1:19" ht="21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</row>
    <row r="321" spans="1:19" ht="21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</row>
    <row r="322" spans="1:19" ht="21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</row>
    <row r="323" spans="1:19" ht="21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</row>
    <row r="324" spans="1:19" ht="21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</row>
    <row r="325" spans="1:19" ht="21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ht="21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</row>
    <row r="327" spans="1:19" ht="21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</row>
    <row r="328" spans="1:19" ht="21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ht="21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</row>
    <row r="330" spans="1:19" ht="21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</row>
    <row r="331" spans="1:19" ht="21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ht="21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</row>
    <row r="333" spans="1:19" ht="21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</row>
    <row r="334" spans="1:19" ht="21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ht="21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</row>
    <row r="336" spans="1:19" ht="21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ht="21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</row>
    <row r="338" spans="1:19" ht="21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</row>
    <row r="339" spans="1:19" ht="21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ht="21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</row>
    <row r="341" spans="1:19" ht="21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</row>
    <row r="342" spans="1:19" ht="21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</row>
    <row r="343" spans="1:19" ht="21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</row>
    <row r="344" spans="1:19" ht="21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</row>
    <row r="345" spans="1:19" ht="21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</row>
    <row r="346" spans="1:19" ht="21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</row>
    <row r="347" spans="1:19" ht="21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</row>
    <row r="348" spans="1:19" ht="21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ht="21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</row>
    <row r="350" spans="1:19" ht="21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</row>
    <row r="351" spans="1:19" ht="21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</row>
    <row r="352" spans="1:19" ht="21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</row>
    <row r="353" spans="1:19" ht="21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</row>
    <row r="354" spans="1:19" ht="21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</row>
    <row r="355" spans="1:19" ht="21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</row>
    <row r="356" spans="1:19" ht="21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  <row r="357" spans="1:19" ht="21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</row>
    <row r="358" spans="1:19" ht="21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ht="21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</row>
    <row r="360" spans="1:19" ht="21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</row>
    <row r="361" spans="1:19" ht="21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</row>
    <row r="362" spans="1:19" ht="21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</row>
    <row r="363" spans="1:19" ht="21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1:19" ht="21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</row>
    <row r="365" spans="1:19" ht="21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</row>
    <row r="366" spans="1:19" ht="21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</row>
    <row r="367" spans="1:19" ht="21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</row>
    <row r="368" spans="1:19" ht="21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</row>
    <row r="369" spans="1:19" ht="21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</row>
    <row r="370" spans="1:19" ht="21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</row>
    <row r="371" spans="1:19" ht="21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</row>
    <row r="372" spans="1:19" ht="21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</row>
    <row r="373" spans="1:19" ht="21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</row>
    <row r="374" spans="1:19" ht="21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</row>
    <row r="375" spans="1:19" ht="21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</row>
    <row r="376" spans="1:19" ht="21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</row>
    <row r="377" spans="1:19" ht="21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</row>
    <row r="378" spans="1:19" ht="21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</row>
    <row r="379" spans="1:19" ht="21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</row>
    <row r="380" spans="1:19" ht="21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</row>
    <row r="381" spans="1:19" ht="21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</row>
    <row r="382" spans="1:19" ht="21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</row>
    <row r="383" spans="1:19" ht="21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19" ht="21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:19" ht="21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:19" ht="21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:19" ht="21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:19" ht="21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:19" ht="21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:19" ht="21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:19" ht="21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:19" ht="21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:19" ht="21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:19" ht="21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</row>
    <row r="395" spans="1:19" ht="21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</row>
    <row r="396" spans="1:19" ht="21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</row>
    <row r="397" spans="1:19" ht="21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</row>
    <row r="398" spans="1:19" ht="21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</row>
    <row r="399" spans="1:19" ht="21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</row>
    <row r="400" spans="1:19" ht="21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</row>
    <row r="401" spans="1:19" ht="21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</row>
    <row r="402" spans="1:19" ht="21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</row>
    <row r="403" spans="1:19" ht="21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</row>
    <row r="404" spans="1:19" ht="21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</row>
    <row r="405" spans="1:19" ht="21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</row>
    <row r="406" spans="1:19" ht="21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</row>
    <row r="407" spans="1:19" ht="21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</row>
    <row r="408" spans="1:19" ht="21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</row>
    <row r="409" spans="1:19" ht="21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</row>
    <row r="410" spans="1:19" ht="21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</row>
    <row r="411" spans="1:19" ht="21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</row>
    <row r="412" spans="1:19" ht="21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</row>
    <row r="413" spans="1:19" ht="21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</row>
    <row r="414" spans="1:19" ht="21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</row>
    <row r="415" spans="1:19" ht="21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</row>
    <row r="416" spans="1:19" ht="21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</row>
    <row r="417" spans="1:19" ht="21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</row>
    <row r="418" spans="1:19" ht="21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</row>
    <row r="419" spans="1:19" ht="21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</row>
    <row r="420" spans="1:19" ht="21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</row>
    <row r="421" spans="1:19" ht="21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</row>
    <row r="422" spans="1:19" ht="21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</row>
    <row r="423" spans="1:19" ht="21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</row>
    <row r="424" spans="1:19" ht="21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</row>
    <row r="425" spans="1:19" ht="21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</row>
    <row r="426" spans="1:19" ht="21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</row>
    <row r="427" spans="1:19" ht="21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</row>
    <row r="428" spans="1:19" ht="21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</row>
    <row r="429" spans="1:19" ht="21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</row>
    <row r="430" spans="1:19" ht="21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</row>
    <row r="431" spans="1:19" ht="21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</row>
    <row r="432" spans="1:19" ht="21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</row>
    <row r="433" spans="1:19" ht="21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</row>
    <row r="434" spans="1:19" ht="21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</row>
    <row r="435" spans="1:19" ht="21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</row>
    <row r="436" spans="1:19" ht="21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</row>
    <row r="437" spans="1:19" ht="21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</row>
    <row r="438" spans="1:19" ht="21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</row>
    <row r="439" spans="1:19" ht="21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</row>
    <row r="440" spans="1:19" ht="21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</row>
    <row r="441" spans="1:19" ht="21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</row>
    <row r="442" spans="1:19" ht="21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</row>
    <row r="443" spans="1:19" ht="21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</row>
    <row r="444" spans="1:19" ht="21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</row>
    <row r="445" spans="1:19" ht="21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</row>
    <row r="446" spans="1:19" ht="21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</row>
    <row r="447" spans="1:19" ht="21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</row>
    <row r="448" spans="1:19" ht="21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</row>
    <row r="449" spans="1:19" ht="21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</row>
    <row r="450" spans="1:19" ht="21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</row>
    <row r="451" spans="1:19" ht="21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</row>
    <row r="452" spans="1:19" ht="21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</row>
    <row r="453" spans="1:19" ht="21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</row>
    <row r="454" spans="1:19" ht="21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</row>
    <row r="455" spans="1:19" ht="21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</row>
    <row r="456" spans="1:19" ht="21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</row>
    <row r="457" spans="1:19" ht="21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</row>
    <row r="458" spans="1:19" ht="21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</row>
    <row r="459" spans="1:19" ht="21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</row>
    <row r="460" spans="1:19" ht="21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</row>
    <row r="461" spans="1:19" ht="21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</row>
    <row r="462" spans="1:19" ht="21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</row>
    <row r="463" spans="1:19" ht="21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</row>
    <row r="464" spans="1:19" ht="21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</row>
    <row r="465" spans="1:19" ht="21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</row>
    <row r="466" spans="1:19" ht="21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</row>
    <row r="467" spans="1:19" ht="21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</row>
    <row r="468" spans="1:19" ht="21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</row>
    <row r="469" spans="1:19" ht="21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</row>
    <row r="470" spans="1:19" ht="21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</row>
    <row r="471" spans="1:19" ht="21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</row>
    <row r="472" spans="1:19" ht="21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</row>
    <row r="473" spans="1:19" ht="21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</row>
    <row r="474" spans="1:19" ht="21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</row>
    <row r="475" spans="1:19" ht="21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</row>
    <row r="476" spans="1:19" ht="21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</row>
    <row r="477" spans="1:19" ht="21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</row>
    <row r="478" spans="1:19" ht="21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</row>
    <row r="479" spans="1:19" ht="21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</row>
    <row r="480" spans="1:19" ht="21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</row>
    <row r="481" spans="1:19" ht="21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</row>
    <row r="482" spans="1:19" ht="21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</row>
    <row r="483" spans="1:19" ht="21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</row>
    <row r="484" spans="1:19" ht="21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</row>
    <row r="485" spans="1:19" ht="21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</row>
    <row r="486" spans="1:19" ht="21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</row>
    <row r="487" spans="1:19" ht="21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</row>
    <row r="488" spans="1:19" ht="21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</row>
    <row r="489" spans="1:19" ht="21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</row>
    <row r="490" spans="1:19" ht="21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</row>
    <row r="491" spans="1:19" ht="21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</row>
    <row r="492" spans="1:19" ht="21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</row>
    <row r="493" spans="1:19" ht="21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</row>
    <row r="494" spans="1:19" ht="21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</row>
    <row r="495" spans="1:19" ht="21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</row>
    <row r="496" spans="1:19" ht="21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</row>
    <row r="497" spans="1:19" ht="21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</row>
    <row r="498" spans="1:19" ht="21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</row>
    <row r="499" spans="1:19" ht="21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</row>
    <row r="500" spans="1:19" ht="21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</row>
    <row r="501" spans="1:19" ht="21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</row>
    <row r="502" spans="1:19" ht="21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</row>
    <row r="503" spans="1:19" ht="21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</row>
    <row r="504" spans="1:19" ht="21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</row>
    <row r="505" spans="1:19" ht="21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</row>
    <row r="506" spans="1:19" ht="21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</row>
    <row r="507" spans="1:19" ht="21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</row>
    <row r="508" spans="1:19" ht="21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</row>
    <row r="509" spans="1:19" ht="21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</row>
    <row r="510" spans="1:19" ht="21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</row>
    <row r="511" spans="1:19" ht="21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</row>
    <row r="512" spans="1:19" ht="21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</row>
    <row r="513" spans="1:19" ht="21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</row>
    <row r="514" spans="1:19" ht="21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</row>
    <row r="515" spans="1:19" ht="21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</row>
    <row r="516" spans="1:19" ht="21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</row>
    <row r="517" spans="1:19" ht="21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</row>
    <row r="518" spans="1:19" ht="21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</row>
    <row r="519" spans="1:19" ht="21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</row>
    <row r="520" spans="1:19" ht="21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</row>
    <row r="521" spans="1:19" ht="21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</row>
    <row r="522" spans="1:19" ht="21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</row>
    <row r="523" spans="1:19" ht="21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</row>
    <row r="524" spans="1:19" ht="21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</row>
    <row r="525" spans="1:19" ht="21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</row>
    <row r="526" spans="1:19" ht="21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</row>
    <row r="527" spans="1:19" ht="21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</row>
    <row r="528" spans="1:19" ht="21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</row>
    <row r="529" spans="1:19" ht="21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</row>
    <row r="530" spans="1:19" ht="21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</row>
    <row r="531" spans="1:19" ht="21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</row>
    <row r="532" spans="1:19" ht="21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</row>
    <row r="533" spans="1:19" ht="21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</row>
    <row r="534" spans="1:19" ht="21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</row>
    <row r="535" spans="1:19" ht="21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</row>
    <row r="536" spans="1:19" ht="21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</row>
    <row r="537" spans="1:19" ht="21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</row>
    <row r="538" spans="1:19" ht="21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</row>
    <row r="539" spans="1:19" ht="21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</row>
    <row r="540" spans="1:19" ht="21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</row>
    <row r="541" spans="1:19" ht="21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</row>
    <row r="542" spans="1:19" ht="21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</row>
    <row r="543" spans="1:19" ht="21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</row>
    <row r="544" spans="1:19" ht="21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</row>
    <row r="545" spans="1:19" ht="21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</row>
    <row r="546" spans="1:19" ht="21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</row>
    <row r="547" spans="1:19" ht="21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</row>
    <row r="548" spans="1:19" ht="21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</row>
    <row r="549" spans="1:19" ht="21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</row>
    <row r="550" spans="1:19" ht="21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</row>
    <row r="551" spans="1:19" ht="21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</row>
    <row r="552" spans="1:19" ht="21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</row>
    <row r="553" spans="1:19" ht="21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</row>
    <row r="554" spans="1:19" ht="21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</row>
    <row r="555" spans="1:19" ht="21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</row>
    <row r="556" spans="1:19" ht="21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</row>
    <row r="557" spans="1:19" ht="21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</row>
    <row r="558" spans="1:19" ht="21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</row>
    <row r="559" spans="1:19" ht="21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</row>
    <row r="560" spans="1:19" ht="21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</row>
    <row r="561" spans="1:19" ht="21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</row>
    <row r="562" spans="1:19" ht="21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</row>
    <row r="563" spans="1:19" ht="21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</row>
    <row r="564" spans="1:19" ht="21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</row>
    <row r="565" spans="1:19" ht="21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</row>
    <row r="566" spans="1:19" ht="21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</row>
    <row r="567" spans="1:19" ht="21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</row>
    <row r="568" spans="1:19" ht="21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</row>
    <row r="569" spans="1:19" ht="21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</row>
    <row r="570" spans="1:19" ht="21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</row>
    <row r="571" spans="1:19" ht="21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</row>
    <row r="572" spans="1:19" ht="21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</row>
    <row r="573" spans="1:19" ht="21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</row>
    <row r="574" spans="1:19" ht="21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</row>
    <row r="575" spans="1:19" ht="21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</row>
    <row r="576" spans="1:19" ht="21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</row>
    <row r="577" spans="1:19" ht="21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</row>
    <row r="578" spans="1:19" ht="21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</row>
    <row r="579" spans="1:19" ht="21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</row>
    <row r="580" spans="1:19" ht="21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</row>
    <row r="581" spans="1:19" ht="21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</row>
    <row r="582" spans="1:19" ht="21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</row>
    <row r="583" spans="1:19" ht="21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</row>
    <row r="584" spans="1:19" ht="21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</row>
    <row r="585" spans="1:19" ht="21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</row>
    <row r="586" spans="1:19" ht="21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</row>
    <row r="587" spans="1:19" ht="21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</row>
    <row r="588" spans="1:19" ht="21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</row>
    <row r="589" spans="1:19" ht="21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</row>
    <row r="590" spans="1:19" ht="21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</row>
    <row r="591" spans="1:19" ht="21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</row>
    <row r="592" spans="1:19" ht="21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</row>
    <row r="593" spans="1:19" ht="21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</row>
    <row r="594" spans="1:19" ht="21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</row>
    <row r="595" spans="1:19" ht="21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</row>
    <row r="596" spans="1:19" ht="21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</row>
    <row r="597" spans="1:19" ht="21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</row>
    <row r="598" spans="1:19" ht="21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</row>
    <row r="599" spans="1:19" ht="21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</row>
    <row r="600" spans="1:19" ht="21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</row>
    <row r="601" spans="1:19" ht="21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</row>
    <row r="602" spans="1:19" ht="21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</row>
    <row r="603" spans="1:19" ht="21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</row>
    <row r="604" spans="1:19" ht="21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</row>
    <row r="605" spans="1:19" ht="21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</row>
    <row r="606" spans="1:19" ht="21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</row>
    <row r="607" spans="1:19" ht="21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</row>
    <row r="608" spans="1:19" ht="21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</row>
    <row r="609" spans="1:19" ht="21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</row>
    <row r="610" spans="1:19" ht="21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</row>
    <row r="611" spans="1:19" ht="21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</row>
    <row r="612" spans="1:19" ht="21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</row>
    <row r="613" spans="1:19" ht="21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</row>
    <row r="614" spans="1:19" ht="21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</row>
    <row r="615" spans="1:19" ht="21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</row>
    <row r="616" spans="1:19" ht="21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</row>
    <row r="617" spans="1:19" ht="21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</row>
    <row r="618" spans="1:19" ht="21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</row>
    <row r="619" spans="1:19" ht="21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</row>
    <row r="620" spans="1:19" ht="21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</row>
    <row r="621" spans="1:19" ht="21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</row>
    <row r="622" spans="1:19" ht="21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</row>
    <row r="623" spans="1:19" ht="21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</row>
    <row r="624" spans="1:19" ht="21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</row>
    <row r="625" spans="1:19" ht="21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</row>
    <row r="626" spans="1:19" ht="21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</row>
    <row r="627" spans="1:19" ht="21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</row>
    <row r="628" spans="1:19" ht="21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</row>
    <row r="629" spans="1:19" ht="21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</row>
    <row r="630" spans="1:19" ht="21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</row>
    <row r="631" spans="1:19" ht="21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</row>
    <row r="632" spans="1:19" ht="21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</row>
    <row r="633" spans="1:19" ht="21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</row>
    <row r="634" spans="1:19" ht="21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</row>
    <row r="635" spans="1:19" ht="21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</row>
    <row r="636" spans="1:19" ht="21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</row>
    <row r="637" spans="1:19" ht="21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</row>
    <row r="638" spans="1:19" ht="21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</row>
    <row r="639" spans="1:19" ht="21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</row>
    <row r="640" spans="1:19" ht="21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</row>
    <row r="641" spans="1:19" ht="21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</row>
    <row r="642" spans="1:19" ht="21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</row>
    <row r="643" spans="1:19" ht="21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</row>
    <row r="644" spans="1:19" ht="21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</row>
    <row r="645" spans="1:19" ht="21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</row>
    <row r="646" spans="1:19" ht="21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</row>
    <row r="647" spans="1:19" ht="21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</row>
    <row r="648" spans="1:19" ht="21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</row>
    <row r="649" spans="1:19" ht="21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</row>
    <row r="650" spans="1:19" ht="21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</row>
    <row r="651" spans="1:19" ht="21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</row>
    <row r="652" spans="1:19" ht="21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</row>
    <row r="653" spans="1:19" ht="21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</row>
    <row r="654" spans="1:19" ht="21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</row>
    <row r="655" spans="1:19" ht="21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</row>
    <row r="656" spans="1:19" ht="21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</row>
    <row r="657" spans="1:19" ht="21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</row>
    <row r="658" spans="1:19" ht="21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</row>
    <row r="659" spans="1:19" ht="21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</row>
    <row r="660" spans="1:19" ht="21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</row>
    <row r="661" spans="1:19" ht="21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</row>
    <row r="662" spans="1:19" ht="21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</row>
    <row r="663" spans="1:19" ht="21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</row>
    <row r="664" spans="1:19" ht="21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</row>
    <row r="665" spans="1:19" ht="21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</row>
    <row r="666" spans="1:19" ht="21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</row>
    <row r="667" spans="1:19" ht="21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</row>
    <row r="668" spans="1:19" ht="21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</row>
    <row r="669" spans="1:19" ht="21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</row>
    <row r="670" spans="1:19" ht="21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</row>
    <row r="671" spans="1:19" ht="21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</row>
    <row r="672" spans="1:19" ht="21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</row>
    <row r="673" spans="1:19" ht="21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</row>
    <row r="674" spans="1:19" ht="21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</row>
    <row r="675" spans="1:19" ht="21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</row>
    <row r="676" spans="1:19" ht="21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</row>
    <row r="677" spans="1:19" ht="21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</row>
    <row r="678" spans="1:19" ht="21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</row>
    <row r="679" spans="1:19" ht="21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</row>
    <row r="680" spans="1:19" ht="21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</row>
    <row r="681" spans="1:19" ht="21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</row>
    <row r="682" spans="1:19" ht="21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</row>
    <row r="683" spans="1:19" ht="21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</row>
    <row r="684" spans="1:19" ht="21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</row>
    <row r="685" spans="1:19" ht="21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</row>
    <row r="686" spans="1:19" ht="21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</row>
    <row r="687" spans="1:19" ht="21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</row>
    <row r="688" spans="1:19" ht="21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</row>
    <row r="689" spans="1:19" ht="21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</row>
    <row r="690" spans="1:19" ht="21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</row>
    <row r="691" spans="1:19" ht="21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</row>
    <row r="692" spans="1:19" ht="21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</row>
    <row r="693" spans="1:19" ht="21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</row>
    <row r="694" spans="1:19" ht="21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</row>
    <row r="695" spans="1:19" ht="21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</row>
    <row r="696" spans="1:19" ht="21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</row>
    <row r="697" spans="1:19" ht="21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</row>
    <row r="698" spans="1:19" ht="21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</row>
    <row r="699" spans="1:19" ht="21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</row>
    <row r="700" spans="1:19" ht="21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</row>
    <row r="701" spans="1:19" ht="21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</row>
    <row r="702" spans="1:19" ht="21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</row>
    <row r="703" spans="1:19" ht="21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</row>
    <row r="704" spans="1:19" ht="21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</row>
    <row r="705" spans="1:19" ht="21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</row>
    <row r="706" spans="1:19" ht="21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</row>
    <row r="707" spans="1:19" ht="21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</row>
    <row r="708" spans="1:19" ht="21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</row>
    <row r="709" spans="1:19" ht="21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</row>
    <row r="710" spans="1:19" ht="21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</row>
    <row r="711" spans="1:19" ht="21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</row>
    <row r="712" spans="1:19" ht="21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</row>
    <row r="713" spans="1:19" ht="21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</row>
    <row r="714" spans="1:19" ht="21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</row>
    <row r="715" spans="1:19" ht="21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</row>
    <row r="716" spans="1:19" ht="21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</row>
    <row r="717" spans="1:19" ht="21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</row>
    <row r="718" spans="1:19" ht="21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</row>
    <row r="719" spans="1:19" ht="21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</row>
    <row r="720" spans="1:19" ht="21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</row>
    <row r="721" spans="1:19" ht="21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</row>
    <row r="722" spans="1:19" ht="21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</row>
    <row r="723" spans="1:19" ht="21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</row>
    <row r="724" spans="1:19" ht="21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</row>
    <row r="725" spans="1:19" ht="21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</row>
    <row r="726" spans="1:19" ht="21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</row>
    <row r="727" spans="1:19" ht="21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</row>
    <row r="728" spans="1:19" ht="21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</row>
    <row r="729" spans="1:19" ht="21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</row>
    <row r="730" spans="1:19" ht="21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</row>
    <row r="731" spans="1:19" ht="21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</row>
    <row r="732" spans="1:19" ht="21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</row>
    <row r="733" spans="1:19" ht="21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</row>
    <row r="734" spans="1:19" ht="21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</row>
    <row r="735" spans="1:19" ht="21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</row>
    <row r="736" spans="1:19" ht="21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</row>
    <row r="737" spans="1:19" ht="21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</row>
    <row r="738" spans="1:19" ht="21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</row>
    <row r="739" spans="1:19" ht="21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</row>
    <row r="740" spans="1:19" ht="21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</row>
    <row r="741" spans="1:19" ht="21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</row>
    <row r="742" spans="1:19" ht="21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</row>
    <row r="743" spans="1:19" ht="21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</row>
    <row r="744" spans="1:19" ht="21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</row>
    <row r="745" spans="1:19" ht="21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</row>
    <row r="746" spans="1:19" ht="21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</row>
    <row r="747" spans="1:19" ht="21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</row>
    <row r="748" spans="1:19" ht="21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</row>
    <row r="749" spans="1:19" ht="21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</row>
    <row r="750" spans="1:19" ht="21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</row>
    <row r="751" spans="1:19" ht="21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</row>
    <row r="752" spans="1:19" ht="21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</row>
    <row r="753" spans="1:19" ht="21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</row>
    <row r="754" spans="1:19" ht="21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</row>
    <row r="755" spans="1:19" ht="21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</row>
    <row r="756" spans="1:19" ht="21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</row>
    <row r="757" spans="1:19" ht="21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</row>
    <row r="758" spans="1:19" ht="21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</row>
    <row r="759" spans="1:19" ht="21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</row>
    <row r="760" spans="1:19" ht="21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</row>
    <row r="761" spans="1:19" ht="21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</row>
    <row r="762" spans="1:19" ht="21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</row>
    <row r="763" spans="1:19" ht="21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</row>
    <row r="764" spans="1:19" ht="21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</row>
    <row r="765" spans="1:19" ht="21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</row>
    <row r="766" spans="1:19" ht="21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</row>
    <row r="767" spans="1:19" ht="21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</row>
    <row r="768" spans="1:19" ht="21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</row>
    <row r="769" spans="1:19" ht="21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</row>
    <row r="770" spans="1:19" ht="21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</row>
    <row r="771" spans="1:19" ht="21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</row>
    <row r="772" spans="1:19" ht="21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</row>
    <row r="773" spans="1:19" ht="21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</row>
    <row r="774" spans="1:19" ht="21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</row>
    <row r="775" spans="1:19" ht="21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</row>
    <row r="776" spans="1:19" ht="21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</row>
    <row r="777" spans="1:19" ht="21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</row>
    <row r="778" spans="1:19" ht="21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</row>
    <row r="779" spans="1:19" ht="21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</row>
    <row r="780" spans="1:19" ht="21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</row>
    <row r="781" spans="1:19" ht="21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</row>
    <row r="782" spans="1:19" ht="21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</row>
    <row r="783" spans="1:19" ht="21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</row>
    <row r="784" spans="1:19" ht="21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</row>
    <row r="785" spans="1:19" ht="21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</row>
    <row r="786" spans="1:19" ht="21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</row>
    <row r="787" spans="1:19" ht="21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</row>
    <row r="788" spans="1:19" ht="21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</row>
    <row r="789" spans="1:19" ht="21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</row>
    <row r="790" spans="1:19" ht="21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</row>
    <row r="791" spans="1:19" ht="21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</row>
    <row r="792" spans="1:19" ht="21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</row>
    <row r="793" spans="1:19" ht="21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</row>
    <row r="794" spans="1:19" ht="21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</row>
    <row r="795" spans="1:19" ht="21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</row>
    <row r="796" spans="1:19" ht="21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</row>
    <row r="797" spans="1:19" ht="21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</row>
    <row r="798" spans="1:19" ht="21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</row>
    <row r="799" spans="1:19" ht="21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</row>
    <row r="800" spans="1:19" ht="21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</row>
    <row r="801" spans="1:19" ht="21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</row>
    <row r="802" spans="1:19" ht="21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</row>
    <row r="803" spans="1:19" ht="21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</row>
    <row r="804" spans="1:19" ht="21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</row>
    <row r="805" spans="1:19" ht="21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</row>
    <row r="806" spans="1:19" ht="21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</row>
    <row r="807" spans="1:19" ht="21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</row>
    <row r="808" spans="1:19" ht="21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</row>
    <row r="809" spans="1:19" ht="21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</row>
    <row r="810" spans="1:19" ht="21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</row>
    <row r="811" spans="1:19" ht="21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</row>
    <row r="812" spans="1:19" ht="21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</row>
    <row r="813" spans="1:19" ht="21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</row>
    <row r="814" spans="1:19" ht="21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</row>
    <row r="815" spans="1:19" ht="21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</row>
    <row r="816" spans="1:19" ht="21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</row>
    <row r="817" spans="1:19" ht="21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</row>
    <row r="818" spans="1:19" ht="21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</row>
    <row r="819" spans="1:19" ht="21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</row>
    <row r="820" spans="1:19" ht="21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</row>
    <row r="821" spans="1:19" ht="21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</row>
    <row r="822" spans="1:19" ht="21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</row>
    <row r="823" spans="1:19" ht="21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</row>
    <row r="824" spans="1:19" ht="21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</row>
    <row r="825" spans="1:19" ht="21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</row>
    <row r="826" spans="1:19" ht="21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</row>
    <row r="827" spans="1:19" ht="21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</row>
    <row r="828" spans="1:19" ht="21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</row>
    <row r="829" spans="1:19" ht="21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</row>
    <row r="830" spans="1:19" ht="21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</row>
    <row r="831" spans="1:19" ht="21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</row>
    <row r="832" spans="1:19" ht="21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</row>
    <row r="833" spans="1:19" ht="21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</row>
    <row r="834" spans="1:19" ht="21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</row>
    <row r="835" spans="1:19" ht="21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</row>
    <row r="836" spans="1:19" ht="21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</row>
    <row r="837" spans="1:19" ht="21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</row>
    <row r="838" spans="1:19" ht="21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</row>
    <row r="839" spans="1:19" ht="21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</row>
    <row r="840" spans="1:19" ht="21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</row>
    <row r="841" spans="1:19" ht="21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</row>
    <row r="842" spans="1:19" ht="21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</row>
    <row r="843" spans="1:19" ht="21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</row>
    <row r="844" spans="1:19" ht="21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</row>
    <row r="845" spans="1:19" ht="21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</row>
    <row r="846" spans="1:19" ht="21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</row>
    <row r="847" spans="1:19" ht="21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</row>
    <row r="848" spans="1:19" ht="21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</row>
    <row r="849" spans="1:19" ht="21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</row>
    <row r="850" spans="1:19" ht="21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</row>
    <row r="851" spans="1:19" ht="21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</row>
    <row r="852" spans="1:19" ht="21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</row>
    <row r="853" spans="1:19" ht="21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</row>
    <row r="854" spans="1:19" ht="21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</row>
    <row r="855" spans="1:19" ht="21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</row>
    <row r="856" spans="1:19" ht="21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</row>
    <row r="857" spans="1:19" ht="21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</row>
    <row r="858" spans="1:19" ht="21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</row>
    <row r="859" spans="1:19" ht="21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</row>
    <row r="860" spans="1:19" ht="21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</row>
    <row r="861" spans="1:19" ht="21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</row>
    <row r="862" spans="1:19" ht="21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</row>
    <row r="863" spans="1:19" ht="21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</row>
    <row r="864" spans="1:19" ht="21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</row>
    <row r="865" spans="1:19" ht="21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</row>
    <row r="866" spans="1:19" ht="21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</row>
    <row r="867" spans="1:19" ht="21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</row>
    <row r="868" spans="1:19" ht="21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</row>
    <row r="869" spans="1:19" ht="21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</row>
    <row r="870" spans="1:19" ht="21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</row>
    <row r="871" spans="1:19" ht="21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</row>
    <row r="872" spans="1:19" ht="21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</row>
    <row r="873" spans="1:19" ht="21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</row>
    <row r="874" spans="1:19" ht="21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</row>
    <row r="875" spans="1:19" ht="21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</row>
    <row r="876" spans="1:19" ht="21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</row>
    <row r="877" spans="1:19" ht="21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</row>
    <row r="878" spans="1:19" ht="21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</row>
    <row r="879" spans="1:19" ht="21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</row>
    <row r="880" spans="1:19" ht="21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</row>
    <row r="881" spans="1:19" ht="21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</row>
    <row r="882" spans="1:19" ht="21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</row>
    <row r="883" spans="1:19" ht="21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</row>
    <row r="884" spans="1:19" ht="21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</row>
    <row r="885" spans="1:19" ht="21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</row>
    <row r="886" spans="1:19" ht="21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</row>
    <row r="887" spans="1:19" ht="21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</row>
    <row r="888" spans="1:19" ht="21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</row>
    <row r="889" spans="1:19" ht="21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</row>
    <row r="890" spans="1:19" ht="21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</row>
    <row r="891" spans="1:19" ht="21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</row>
    <row r="892" spans="1:19" ht="21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</row>
    <row r="893" spans="1:19" ht="21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</row>
    <row r="894" spans="1:19" ht="21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</row>
    <row r="895" spans="1:19" ht="21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</row>
    <row r="896" spans="1:19" ht="21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</row>
    <row r="897" spans="1:19" ht="21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</row>
    <row r="898" spans="1:19" ht="21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</row>
    <row r="899" spans="1:19" ht="21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</row>
    <row r="900" spans="1:19" ht="21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</row>
    <row r="901" spans="1:19" ht="21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</row>
    <row r="902" spans="1:19" ht="21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</row>
    <row r="903" spans="1:19" ht="21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</row>
    <row r="904" spans="1:19" ht="21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</row>
    <row r="905" spans="1:19" ht="21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</row>
    <row r="906" spans="1:19" ht="21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</row>
    <row r="907" spans="1:19" ht="21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</row>
    <row r="908" spans="1:19" ht="21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</row>
    <row r="909" spans="1:19" ht="21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</row>
    <row r="910" spans="1:19" ht="21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</row>
    <row r="911" spans="1:19" ht="21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</row>
    <row r="912" spans="1:19" ht="21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</row>
    <row r="913" spans="1:19" ht="21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</row>
    <row r="914" spans="1:19" ht="21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</row>
    <row r="915" spans="1:19" ht="21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</row>
    <row r="916" spans="1:19" ht="21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</row>
    <row r="917" spans="1:19" ht="21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</row>
    <row r="918" spans="1:19" ht="21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</row>
    <row r="919" spans="1:19" ht="21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</row>
    <row r="920" spans="1:19" ht="21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</row>
    <row r="921" spans="1:19" ht="21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</row>
    <row r="922" spans="1:19" ht="21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</row>
    <row r="923" spans="1:19" ht="21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</row>
    <row r="924" spans="1:19" ht="21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</row>
    <row r="925" spans="1:19" ht="21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</row>
    <row r="926" spans="1:19" ht="21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</row>
    <row r="927" spans="1:19" ht="21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</row>
    <row r="928" spans="1:19" ht="21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</row>
    <row r="929" spans="1:19" ht="21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</row>
    <row r="930" spans="1:19" ht="21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</row>
    <row r="931" spans="1:19" ht="21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</row>
    <row r="932" spans="1:19" ht="21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</row>
    <row r="933" spans="1:19" ht="21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</row>
    <row r="934" spans="1:19" ht="21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</row>
    <row r="935" spans="1:19" ht="21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</row>
    <row r="936" spans="1:19" ht="21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</row>
    <row r="937" spans="1:19" ht="21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</row>
    <row r="938" spans="1:19" ht="21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</row>
    <row r="939" spans="1:19" ht="21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</row>
    <row r="940" spans="1:19" ht="21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</row>
    <row r="941" spans="1:19" ht="21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</row>
    <row r="942" spans="1:19" ht="21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</row>
    <row r="943" spans="1:19" ht="21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</row>
    <row r="944" spans="1:19" ht="21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</row>
    <row r="945" spans="1:19" ht="21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</row>
    <row r="946" spans="1:19" ht="21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</row>
    <row r="947" spans="1:19" ht="21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</row>
    <row r="948" spans="1:19" ht="21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</row>
    <row r="949" spans="1:19" ht="21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</row>
    <row r="950" spans="1:19" ht="21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</row>
    <row r="951" spans="1:19" ht="21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</row>
    <row r="952" spans="1:19" ht="21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</row>
    <row r="953" spans="1:19" ht="21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</row>
    <row r="954" spans="1:19" ht="21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</row>
    <row r="955" spans="1:19" ht="21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</row>
    <row r="956" spans="1:19" ht="21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</row>
    <row r="957" spans="1:19" ht="21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</row>
    <row r="958" spans="1:19" ht="21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</row>
    <row r="959" spans="1:19" ht="21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</row>
    <row r="960" spans="1:19" ht="21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</row>
    <row r="961" spans="1:19" ht="21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</row>
    <row r="962" spans="1:19" ht="21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</row>
    <row r="963" spans="1:19" ht="21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</row>
    <row r="964" spans="1:19" ht="21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</row>
    <row r="965" spans="1:19" ht="21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</row>
    <row r="966" spans="1:19" ht="21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</row>
    <row r="967" spans="1:19" ht="21" customHeight="1" x14ac:dyDescent="0.2">
      <c r="A967" s="14"/>
      <c r="B967" s="14"/>
      <c r="C967" s="14"/>
      <c r="D967" s="14"/>
      <c r="E967" s="14"/>
      <c r="F967" s="14"/>
      <c r="G967" s="14"/>
      <c r="H967" s="14"/>
      <c r="N967" s="14"/>
      <c r="O967" s="14"/>
      <c r="P967" s="14"/>
      <c r="Q967" s="14"/>
      <c r="R967" s="14"/>
      <c r="S967" s="14"/>
    </row>
    <row r="968" spans="1:19" ht="21" customHeight="1" x14ac:dyDescent="0.2">
      <c r="A968" s="14"/>
      <c r="B968" s="14"/>
      <c r="C968" s="14"/>
      <c r="D968" s="14"/>
      <c r="E968" s="14"/>
      <c r="F968" s="14"/>
      <c r="G968" s="14"/>
      <c r="H968" s="14"/>
      <c r="N968" s="14"/>
      <c r="O968" s="14"/>
      <c r="P968" s="14"/>
      <c r="Q968" s="14"/>
      <c r="R968" s="14"/>
      <c r="S968" s="14"/>
    </row>
    <row r="969" spans="1:19" ht="21" customHeight="1" x14ac:dyDescent="0.2">
      <c r="A969" s="14"/>
      <c r="B969" s="14"/>
      <c r="C969" s="14"/>
      <c r="D969" s="14"/>
      <c r="E969" s="14"/>
      <c r="F969" s="14"/>
      <c r="G969" s="14"/>
      <c r="H969" s="14"/>
      <c r="N969" s="14"/>
      <c r="O969" s="14"/>
      <c r="P969" s="14"/>
      <c r="Q969" s="14"/>
      <c r="R969" s="14"/>
      <c r="S969" s="14"/>
    </row>
    <row r="970" spans="1:19" ht="21" customHeight="1" x14ac:dyDescent="0.2">
      <c r="A970" s="14"/>
      <c r="B970" s="14"/>
      <c r="C970" s="14"/>
      <c r="D970" s="14"/>
      <c r="E970" s="14"/>
      <c r="F970" s="14"/>
      <c r="G970" s="14"/>
      <c r="H970" s="14"/>
      <c r="N970" s="14"/>
      <c r="O970" s="14"/>
      <c r="P970" s="14"/>
      <c r="Q970" s="14"/>
      <c r="R970" s="14"/>
      <c r="S970" s="14"/>
    </row>
    <row r="971" spans="1:19" ht="21" customHeight="1" x14ac:dyDescent="0.2">
      <c r="A971" s="14"/>
      <c r="B971" s="14"/>
      <c r="C971" s="14"/>
      <c r="D971" s="14"/>
      <c r="E971" s="14"/>
      <c r="F971" s="14"/>
      <c r="G971" s="14"/>
      <c r="H971" s="14"/>
      <c r="N971" s="14"/>
      <c r="O971" s="14"/>
      <c r="P971" s="14"/>
      <c r="Q971" s="14"/>
      <c r="R971" s="14"/>
      <c r="S971" s="14"/>
    </row>
    <row r="972" spans="1:19" ht="21" customHeight="1" x14ac:dyDescent="0.2">
      <c r="A972" s="14"/>
      <c r="B972" s="14"/>
      <c r="C972" s="14"/>
      <c r="D972" s="14"/>
      <c r="E972" s="14"/>
      <c r="F972" s="14"/>
      <c r="G972" s="14"/>
      <c r="H972" s="14"/>
      <c r="N972" s="14"/>
      <c r="O972" s="14"/>
      <c r="P972" s="14"/>
      <c r="Q972" s="14"/>
      <c r="R972" s="14"/>
      <c r="S972" s="14"/>
    </row>
    <row r="973" spans="1:19" ht="21" customHeight="1" x14ac:dyDescent="0.2">
      <c r="A973" s="14"/>
      <c r="B973" s="14"/>
      <c r="C973" s="14"/>
      <c r="D973" s="14"/>
      <c r="E973" s="14"/>
      <c r="F973" s="14"/>
    </row>
    <row r="974" spans="1:19" ht="21" customHeight="1" x14ac:dyDescent="0.2">
      <c r="A974" s="14"/>
    </row>
    <row r="975" spans="1:19" ht="21" customHeight="1" x14ac:dyDescent="0.2">
      <c r="A975" s="14"/>
    </row>
  </sheetData>
  <sheetProtection selectLockedCells="1"/>
  <mergeCells count="27">
    <mergeCell ref="B14:D14"/>
    <mergeCell ref="K5:L5"/>
    <mergeCell ref="K6:L6"/>
    <mergeCell ref="K11:L11"/>
    <mergeCell ref="K12:L12"/>
    <mergeCell ref="B8:D8"/>
    <mergeCell ref="B9:D9"/>
    <mergeCell ref="B10:D10"/>
    <mergeCell ref="B11:D11"/>
    <mergeCell ref="B12:D12"/>
    <mergeCell ref="F12:I12"/>
    <mergeCell ref="F5:I5"/>
    <mergeCell ref="F6:I6"/>
    <mergeCell ref="F7:I7"/>
    <mergeCell ref="F8:I8"/>
    <mergeCell ref="F9:I9"/>
    <mergeCell ref="A1:B1"/>
    <mergeCell ref="P11:P12"/>
    <mergeCell ref="B3:D3"/>
    <mergeCell ref="B4:D4"/>
    <mergeCell ref="B5:D5"/>
    <mergeCell ref="B6:D6"/>
    <mergeCell ref="B7:D7"/>
    <mergeCell ref="F3:I3"/>
    <mergeCell ref="F4:I4"/>
    <mergeCell ref="F10:I10"/>
    <mergeCell ref="F11:I11"/>
  </mergeCells>
  <dataValidations count="2">
    <dataValidation type="list" allowBlank="1" showInputMessage="1" showErrorMessage="1" sqref="E4" xr:uid="{00000000-0002-0000-0000-000000000000}">
      <formula1>"Peoples Gas, North Shore Gas, Nicor Gas, N/A"</formula1>
    </dataValidation>
    <dataValidation type="list" allowBlank="1" showInputMessage="1" showErrorMessage="1" sqref="E5" xr:uid="{00000000-0002-0000-0000-000001000000}">
      <formula1>"Private, Public"</formula1>
    </dataValidation>
  </dataValidations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ED430BAD06D40BAFA7AE3A9EF2605" ma:contentTypeVersion="18" ma:contentTypeDescription="Create a new document." ma:contentTypeScope="" ma:versionID="14fc49adaf372731b55d9ce569f7a77a">
  <xsd:schema xmlns:xsd="http://www.w3.org/2001/XMLSchema" xmlns:xs="http://www.w3.org/2001/XMLSchema" xmlns:p="http://schemas.microsoft.com/office/2006/metadata/properties" xmlns:ns2="34d0322e-9117-4ec6-be0b-cb220ab9ada0" xmlns:ns3="df122be1-971a-40f4-9723-901cad50c3df" targetNamespace="http://schemas.microsoft.com/office/2006/metadata/properties" ma:root="true" ma:fieldsID="2688ae8835d2de73d1aba2e9c3b6a5a2" ns2:_="" ns3:_="">
    <xsd:import namespace="34d0322e-9117-4ec6-be0b-cb220ab9ada0"/>
    <xsd:import namespace="df122be1-971a-40f4-9723-901cad50c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322e-9117-4ec6-be0b-cb220ab9a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22be1-971a-40f4-9723-901cad50c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40de5-34b4-4ef6-8d99-a251c1f9a993}" ma:internalName="TaxCatchAll" ma:showField="CatchAllData" ma:web="df122be1-971a-40f4-9723-901cad50c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122be1-971a-40f4-9723-901cad50c3df" xsi:nil="true"/>
    <lcf76f155ced4ddcb4097134ff3c332f xmlns="34d0322e-9117-4ec6-be0b-cb220ab9ad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21326C-7CD6-4E80-8242-E29803F7CA5A}"/>
</file>

<file path=customXml/itemProps2.xml><?xml version="1.0" encoding="utf-8"?>
<ds:datastoreItem xmlns:ds="http://schemas.openxmlformats.org/officeDocument/2006/customXml" ds:itemID="{A8AC8120-06C2-4DBD-B608-EAE619376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F105C-3B3E-4E7C-AD65-148E0AE70ADB}">
  <ds:schemaRefs>
    <ds:schemaRef ds:uri="http://schemas.microsoft.com/office/2006/metadata/properties"/>
    <ds:schemaRef ds:uri="http://schemas.microsoft.com/office/infopath/2007/PartnerControls"/>
    <ds:schemaRef ds:uri="c97682f5-7601-43ae-9de5-74eabe883ad2"/>
    <ds:schemaRef ds:uri="dba36e78-02fe-4a62-9402-76b9f7662401"/>
    <ds:schemaRef ds:uri="df122be1-971a-40f4-9723-901cad50c3df"/>
    <ds:schemaRef ds:uri="34d0322e-9117-4ec6-be0b-cb220ab9ad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Samuels, Andrew</dc:creator>
  <cp:keywords/>
  <dc:description/>
  <cp:lastModifiedBy>Isabelle Genin</cp:lastModifiedBy>
  <cp:revision/>
  <dcterms:created xsi:type="dcterms:W3CDTF">2020-11-10T18:44:13Z</dcterms:created>
  <dcterms:modified xsi:type="dcterms:W3CDTF">2025-02-26T16:03:36Z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0x010100523ED430BAD06D40BAFA7AE3A9EF2605</vt:lpwstr>
  </property>
  <property fmtid="{D5CDD505-2E9C-101B-9397-08002B2CF9AE}" pid="3" name="Order">
    <vt:r8>7400</vt:r8>
  </property>
  <property fmtid="{D5CDD505-2E9C-101B-9397-08002B2CF9AE}" pid="4" name="MediaServiceImageTags">
    <vt:lpwstr/>
  </property>
</Properties>
</file>